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n.jolidon.LERNBAR\OneDrive - Lernbar GmbH\Desktop\QV-Raster ab 2026\0-Serien 2026\"/>
    </mc:Choice>
  </mc:AlternateContent>
  <xr:revisionPtr revIDLastSave="0" documentId="13_ncr:1_{786C009B-C69C-485D-9BBD-DE7B6A12B4A7}" xr6:coauthVersionLast="47" xr6:coauthVersionMax="47" xr10:uidLastSave="{00000000-0000-0000-0000-000000000000}"/>
  <bookViews>
    <workbookView xWindow="5124" yWindow="1740" windowWidth="23244" windowHeight="13776" xr2:uid="{C1504026-89EF-461E-A97E-7B21DD99E6E4}"/>
  </bookViews>
  <sheets>
    <sheet name="Gesamtnote" sheetId="3" r:id="rId1"/>
    <sheet name="Prüfungsbereiche" sheetId="1" r:id="rId2"/>
    <sheet name="Tabelle Punkte_Noten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  <c r="F21" i="1"/>
  <c r="F22" i="1"/>
  <c r="F23" i="1"/>
  <c r="F29" i="1"/>
  <c r="F28" i="1"/>
  <c r="F27" i="1"/>
  <c r="F26" i="1"/>
  <c r="I26" i="1" l="1"/>
  <c r="G26" i="1" s="1"/>
  <c r="J26" i="1" s="1"/>
  <c r="H15" i="3" s="1"/>
  <c r="F17" i="1"/>
  <c r="F16" i="1"/>
  <c r="F15" i="1"/>
  <c r="F14" i="1"/>
  <c r="F13" i="1"/>
  <c r="F9" i="1"/>
  <c r="F8" i="1"/>
  <c r="F7" i="1"/>
  <c r="F6" i="1"/>
  <c r="F5" i="1"/>
  <c r="I20" i="1"/>
  <c r="G13" i="1" l="1"/>
  <c r="G5" i="1"/>
  <c r="G20" i="1"/>
  <c r="J20" i="1" s="1"/>
  <c r="H14" i="3" s="1"/>
  <c r="I4" i="1" l="1"/>
  <c r="H4" i="1" s="1"/>
  <c r="J4" i="1" l="1"/>
  <c r="H13" i="3" s="1"/>
  <c r="F13" i="3"/>
  <c r="F15" i="3"/>
  <c r="F14" i="3"/>
  <c r="G18" i="3" l="1"/>
</calcChain>
</file>

<file path=xl/sharedStrings.xml><?xml version="1.0" encoding="utf-8"?>
<sst xmlns="http://schemas.openxmlformats.org/spreadsheetml/2006/main" count="101" uniqueCount="56">
  <si>
    <t>Teil</t>
  </si>
  <si>
    <t>Prüfungsbereiche</t>
  </si>
  <si>
    <t>Zeit</t>
  </si>
  <si>
    <t>Note</t>
  </si>
  <si>
    <t xml:space="preserve">Kundenbeziehungen (HKB A+C) </t>
  </si>
  <si>
    <t>Einstieg: Ersten Kundenkontakt geeignet gestalten</t>
  </si>
  <si>
    <t xml:space="preserve">Information 1: Kundenbedürfnis analysieren und Lösungen präsentieren </t>
  </si>
  <si>
    <t xml:space="preserve">Information 2: Kund/innen überzeugend beraten </t>
  </si>
  <si>
    <t>Abschluss: Verkaufsabschluss professionell gestalten</t>
  </si>
  <si>
    <t xml:space="preserve">Übergreifend: Mit Kund/innen professionell umgehen </t>
  </si>
  <si>
    <t>Schwerpunkt: Gestalten von Einkaufserlebnissen (HKB E)</t>
  </si>
  <si>
    <t>Anspruchsvolles Kundengespräch: Passende Lösungsmöglichkeiten anbieten</t>
  </si>
  <si>
    <t>Anspruchsvolles Kundengespräch: Einkaufserlebnis schaffen</t>
  </si>
  <si>
    <t>Bewirtschaften und Präsentieren von Produkten und Dienstleistungen (HKB B) – Eigene Waren- bzw. Dienstleistungspräsentation gestalten</t>
  </si>
  <si>
    <t>Präsentation von Waren bzw. Dienstleistungen: Kundenorientiert präsentieren</t>
  </si>
  <si>
    <t>Präsentation von Waren bzw. Dienstleistungen: Präsentation vorbereiten</t>
  </si>
  <si>
    <t>Präsentation von Waren bzw. Dienstleistungen: Vorgehen nachvollziehbar begründen</t>
  </si>
  <si>
    <t>Präsentation von Waren bzw. Dienstleistungen: Plausibel vorgehen in kritischen Situationen</t>
  </si>
  <si>
    <t>Punkte pro 
Beurteilungskriterium</t>
  </si>
  <si>
    <t>Erreichte Punkte 
pro Kriterium</t>
  </si>
  <si>
    <t>20'</t>
  </si>
  <si>
    <t>10'</t>
  </si>
  <si>
    <t>Erreichte Punkte
Teil 1.2</t>
  </si>
  <si>
    <t>Position gem.
BiVo</t>
  </si>
  <si>
    <t>40'</t>
  </si>
  <si>
    <t>Maximale
Punktzahl</t>
  </si>
  <si>
    <t>Erreichte
Punktzahl</t>
  </si>
  <si>
    <t>Gewichtung</t>
  </si>
  <si>
    <t>30'</t>
  </si>
  <si>
    <t>Gesamtnote</t>
  </si>
  <si>
    <t>Erreichte Punktzahl
Teil 1.1</t>
  </si>
  <si>
    <t>Startpunkte Teil 1.1</t>
  </si>
  <si>
    <t>Startpunkte Teil 1.2</t>
  </si>
  <si>
    <t>Startpunkte Teil 1.3</t>
  </si>
  <si>
    <r>
      <t xml:space="preserve">Produkt- und dienstleistungsorientierte Erlebniswelten gestalten </t>
    </r>
    <r>
      <rPr>
        <u/>
        <sz val="10"/>
        <color rgb="FF000000"/>
        <rFont val="Calibri Light"/>
        <family val="2"/>
        <scheme val="major"/>
      </rPr>
      <t xml:space="preserve">ODER </t>
    </r>
    <r>
      <rPr>
        <sz val="10"/>
        <color rgb="FF000000"/>
        <rFont val="Calibri Light"/>
        <family val="2"/>
        <scheme val="major"/>
      </rPr>
      <t>Kundenanlässe/Verkaufspromotionen:
Geeignet vorgehen</t>
    </r>
  </si>
  <si>
    <r>
      <t xml:space="preserve">Produkt- und dienstleistungsorientierte Erlebniswelten gestalten </t>
    </r>
    <r>
      <rPr>
        <u/>
        <sz val="10"/>
        <color rgb="FF000000"/>
        <rFont val="Calibri Light"/>
        <family val="2"/>
        <scheme val="major"/>
      </rPr>
      <t>ODER</t>
    </r>
    <r>
      <rPr>
        <sz val="10"/>
        <color rgb="FF000000"/>
        <rFont val="Calibri Light"/>
        <family val="2"/>
        <scheme val="major"/>
      </rPr>
      <t xml:space="preserve"> Kundenanlässe/Verkaufspromotionen: Einkaufserlebnis beurteilen</t>
    </r>
  </si>
  <si>
    <t>Kandidat/in-Nr.</t>
  </si>
  <si>
    <t>Name / Vorname Kandidatin:</t>
  </si>
  <si>
    <t>Name / Vorname Expertin 1:</t>
  </si>
  <si>
    <t>Unterschrift Expertin 1</t>
  </si>
  <si>
    <t>Unterschrift Expertin 2</t>
  </si>
  <si>
    <t>Erreichte Punkte
Teil 1.3</t>
  </si>
  <si>
    <t>ungerundet</t>
  </si>
  <si>
    <t>Endpunktzahl</t>
  </si>
  <si>
    <t>3x2</t>
  </si>
  <si>
    <t>3x3</t>
  </si>
  <si>
    <t>Kundenbeziehungen (HKB A+C)</t>
  </si>
  <si>
    <t xml:space="preserve">Gestalten von Einkaufserlebnissen (HKB E) </t>
  </si>
  <si>
    <r>
      <rPr>
        <b/>
        <sz val="10"/>
        <color theme="1"/>
        <rFont val="Calibri Light"/>
        <family val="2"/>
        <scheme val="major"/>
      </rPr>
      <t>Bewirtschaften und Präsentieren von Produkten und Dienstleistungen (HKB B)</t>
    </r>
    <r>
      <rPr>
        <sz val="10"/>
        <color theme="1"/>
        <rFont val="Calibri Light"/>
        <family val="2"/>
        <scheme val="major"/>
      </rPr>
      <t xml:space="preserve">
</t>
    </r>
    <r>
      <rPr>
        <b/>
        <i/>
        <sz val="10"/>
        <color theme="1"/>
        <rFont val="Calibri Light"/>
        <family val="2"/>
        <scheme val="major"/>
      </rPr>
      <t>Option 1: Eigene Waren- bzw. Dienstleistungspräsentationen gestalten</t>
    </r>
  </si>
  <si>
    <t>Erreichte Punkte
Gespräch 1</t>
  </si>
  <si>
    <t>Erreichte Punkte
Gespräch 2</t>
  </si>
  <si>
    <t xml:space="preserve">Name / Vorname Expertin 2: </t>
  </si>
  <si>
    <t>Qualifikationsverfahren Detailhandelsfachleute Schwerpunkt Gestalten von Einkaufserlebnissen –  A+P DO IT YOURSELF
Vorgegebene praktische Arbeit (VPA)</t>
  </si>
  <si>
    <t>Datum / Zeit</t>
  </si>
  <si>
    <t>Gespräch 2</t>
  </si>
  <si>
    <t>Gespräch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</si>
</sst>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b/>
      <i/>
      <sz val="10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u/>
      <sz val="10"/>
      <color rgb="FF000000"/>
      <name val="Calibri Light"/>
      <family val="2"/>
      <scheme val="maj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 Light"/>
      <family val="2"/>
    </font>
    <font>
      <b/>
      <sz val="10"/>
      <color rgb="FF000000"/>
      <name val="Calibri Light"/>
      <family val="2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4CC"/>
        <bgColor indexed="64"/>
      </patternFill>
    </fill>
    <fill>
      <patternFill patternType="solid">
        <fgColor rgb="FFAFE4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9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4" fillId="0" borderId="0" xfId="0" applyFont="1"/>
    <xf numFmtId="0" fontId="3" fillId="5" borderId="7" xfId="0" applyFont="1" applyFill="1" applyBorder="1" applyAlignment="1">
      <alignment vertical="center" wrapText="1"/>
    </xf>
    <xf numFmtId="0" fontId="4" fillId="5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wrapText="1"/>
    </xf>
    <xf numFmtId="0" fontId="3" fillId="2" borderId="7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9" fillId="5" borderId="7" xfId="0" applyFont="1" applyFill="1" applyBorder="1"/>
    <xf numFmtId="0" fontId="10" fillId="0" borderId="0" xfId="0" applyFont="1"/>
    <xf numFmtId="0" fontId="9" fillId="2" borderId="7" xfId="0" applyFont="1" applyFill="1" applyBorder="1"/>
    <xf numFmtId="0" fontId="9" fillId="3" borderId="7" xfId="0" applyFont="1" applyFill="1" applyBorder="1"/>
    <xf numFmtId="0" fontId="10" fillId="5" borderId="7" xfId="0" applyFont="1" applyFill="1" applyBorder="1"/>
    <xf numFmtId="0" fontId="10" fillId="2" borderId="7" xfId="0" applyFont="1" applyFill="1" applyBorder="1"/>
    <xf numFmtId="0" fontId="10" fillId="3" borderId="7" xfId="0" applyFont="1" applyFill="1" applyBorder="1"/>
    <xf numFmtId="0" fontId="13" fillId="0" borderId="0" xfId="0" applyFont="1" applyAlignment="1">
      <alignment horizontal="left" vertical="center"/>
    </xf>
    <xf numFmtId="0" fontId="11" fillId="0" borderId="0" xfId="0" applyFont="1" applyAlignment="1">
      <alignment vertical="center" wrapText="1"/>
    </xf>
    <xf numFmtId="0" fontId="12" fillId="6" borderId="0" xfId="0" applyFont="1" applyFill="1" applyAlignment="1">
      <alignment vertical="center" wrapText="1"/>
    </xf>
    <xf numFmtId="0" fontId="11" fillId="7" borderId="30" xfId="0" applyFont="1" applyFill="1" applyBorder="1" applyAlignment="1">
      <alignment vertical="center" wrapText="1"/>
    </xf>
    <xf numFmtId="0" fontId="2" fillId="5" borderId="7" xfId="0" applyFont="1" applyFill="1" applyBorder="1" applyAlignment="1">
      <alignment vertical="center"/>
    </xf>
    <xf numFmtId="0" fontId="0" fillId="0" borderId="29" xfId="0" applyBorder="1"/>
    <xf numFmtId="0" fontId="12" fillId="6" borderId="29" xfId="0" applyFont="1" applyFill="1" applyBorder="1" applyAlignment="1">
      <alignment wrapText="1"/>
    </xf>
    <xf numFmtId="0" fontId="12" fillId="6" borderId="19" xfId="0" applyFont="1" applyFill="1" applyBorder="1" applyAlignment="1">
      <alignment wrapText="1"/>
    </xf>
    <xf numFmtId="0" fontId="12" fillId="6" borderId="0" xfId="0" applyFont="1" applyFill="1" applyAlignment="1">
      <alignment wrapText="1"/>
    </xf>
    <xf numFmtId="0" fontId="4" fillId="3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9" fontId="4" fillId="5" borderId="7" xfId="0" applyNumberFormat="1" applyFont="1" applyFill="1" applyBorder="1" applyAlignment="1">
      <alignment horizontal="center" vertical="center"/>
    </xf>
    <xf numFmtId="164" fontId="2" fillId="5" borderId="7" xfId="0" applyNumberFormat="1" applyFont="1" applyFill="1" applyBorder="1" applyAlignment="1">
      <alignment horizontal="center" vertical="center"/>
    </xf>
    <xf numFmtId="9" fontId="4" fillId="2" borderId="7" xfId="0" applyNumberFormat="1" applyFont="1" applyFill="1" applyBorder="1" applyAlignment="1">
      <alignment horizontal="center" vertical="center"/>
    </xf>
    <xf numFmtId="164" fontId="2" fillId="2" borderId="7" xfId="0" applyNumberFormat="1" applyFont="1" applyFill="1" applyBorder="1" applyAlignment="1">
      <alignment horizontal="center" vertical="center"/>
    </xf>
    <xf numFmtId="9" fontId="4" fillId="3" borderId="7" xfId="0" applyNumberFormat="1" applyFont="1" applyFill="1" applyBorder="1" applyAlignment="1">
      <alignment horizontal="center" vertical="center"/>
    </xf>
    <xf numFmtId="164" fontId="2" fillId="3" borderId="7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2" fillId="4" borderId="2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4" borderId="31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164" fontId="2" fillId="0" borderId="22" xfId="0" applyNumberFormat="1" applyFont="1" applyBorder="1" applyAlignment="1">
      <alignment horizontal="center"/>
    </xf>
    <xf numFmtId="164" fontId="2" fillId="0" borderId="23" xfId="0" applyNumberFormat="1" applyFont="1" applyBorder="1" applyAlignment="1">
      <alignment horizontal="center"/>
    </xf>
    <xf numFmtId="0" fontId="0" fillId="0" borderId="29" xfId="0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horizontal="left"/>
    </xf>
    <xf numFmtId="0" fontId="6" fillId="3" borderId="16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164" fontId="7" fillId="2" borderId="12" xfId="0" applyNumberFormat="1" applyFont="1" applyFill="1" applyBorder="1" applyAlignment="1">
      <alignment horizontal="center" vertical="center"/>
    </xf>
    <xf numFmtId="164" fontId="7" fillId="2" borderId="13" xfId="0" applyNumberFormat="1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6" fillId="5" borderId="24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left" vertical="center"/>
    </xf>
    <xf numFmtId="0" fontId="2" fillId="5" borderId="15" xfId="0" applyFont="1" applyFill="1" applyBorder="1" applyAlignment="1">
      <alignment horizontal="left" vertical="center"/>
    </xf>
    <xf numFmtId="0" fontId="2" fillId="5" borderId="32" xfId="0" applyFont="1" applyFill="1" applyBorder="1" applyAlignment="1">
      <alignment horizontal="left" vertical="center"/>
    </xf>
    <xf numFmtId="0" fontId="6" fillId="5" borderId="16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left" vertical="center"/>
    </xf>
    <xf numFmtId="0" fontId="2" fillId="3" borderId="19" xfId="0" applyFont="1" applyFill="1" applyBorder="1" applyAlignment="1">
      <alignment horizontal="left" vertical="center"/>
    </xf>
    <xf numFmtId="0" fontId="2" fillId="3" borderId="15" xfId="0" applyFont="1" applyFill="1" applyBorder="1" applyAlignment="1">
      <alignment horizontal="left" vertical="center"/>
    </xf>
    <xf numFmtId="0" fontId="2" fillId="3" borderId="18" xfId="0" applyFont="1" applyFill="1" applyBorder="1" applyAlignment="1">
      <alignment horizontal="left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7" fillId="3" borderId="12" xfId="0" applyNumberFormat="1" applyFont="1" applyFill="1" applyBorder="1" applyAlignment="1">
      <alignment horizontal="center" vertical="center"/>
    </xf>
    <xf numFmtId="164" fontId="7" fillId="3" borderId="13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/>
    </xf>
    <xf numFmtId="0" fontId="2" fillId="2" borderId="19" xfId="0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left" vertical="center"/>
    </xf>
    <xf numFmtId="0" fontId="2" fillId="2" borderId="18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4" fontId="7" fillId="5" borderId="16" xfId="0" applyNumberFormat="1" applyFont="1" applyFill="1" applyBorder="1" applyAlignment="1">
      <alignment horizontal="center" vertical="center"/>
    </xf>
    <xf numFmtId="164" fontId="7" fillId="5" borderId="5" xfId="0" applyNumberFormat="1" applyFont="1" applyFill="1" applyBorder="1" applyAlignment="1">
      <alignment horizontal="center" vertical="center"/>
    </xf>
    <xf numFmtId="164" fontId="7" fillId="5" borderId="6" xfId="0" applyNumberFormat="1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left" vertical="center"/>
    </xf>
    <xf numFmtId="0" fontId="2" fillId="5" borderId="19" xfId="0" applyFont="1" applyFill="1" applyBorder="1" applyAlignment="1">
      <alignment horizontal="left" vertical="center"/>
    </xf>
    <xf numFmtId="0" fontId="2" fillId="5" borderId="28" xfId="0" applyFont="1" applyFill="1" applyBorder="1" applyAlignment="1">
      <alignment horizontal="left" vertical="center"/>
    </xf>
    <xf numFmtId="0" fontId="2" fillId="5" borderId="18" xfId="0" applyFont="1" applyFill="1" applyBorder="1" applyAlignment="1">
      <alignment horizontal="left" vertical="center"/>
    </xf>
    <xf numFmtId="0" fontId="11" fillId="0" borderId="29" xfId="0" applyFont="1" applyBorder="1" applyAlignment="1">
      <alignment horizontal="left" wrapText="1" inden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AFE4FF"/>
      <color rgb="FFFFF4CC"/>
      <color rgb="FFCCFF9F"/>
      <color rgb="FFAFE4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535940</xdr:colOff>
      <xdr:row>2</xdr:row>
      <xdr:rowOff>108585</xdr:rowOff>
    </xdr:to>
    <xdr:pic>
      <xdr:nvPicPr>
        <xdr:cNvPr id="2" name="Grafik 1" descr="Ein Bild, das Text, ClipArt, Geschirr enthält.&#10;&#10;Automatisch generierte Beschreibung">
          <a:extLst>
            <a:ext uri="{FF2B5EF4-FFF2-40B4-BE49-F238E27FC236}">
              <a16:creationId xmlns:a16="http://schemas.microsoft.com/office/drawing/2014/main" id="{47CF707D-E580-4777-85C6-9C7C4E135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36040" cy="4743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526415</xdr:colOff>
      <xdr:row>2</xdr:row>
      <xdr:rowOff>108585</xdr:rowOff>
    </xdr:to>
    <xdr:pic>
      <xdr:nvPicPr>
        <xdr:cNvPr id="3" name="Grafik 2" descr="Ein Bild, das Text, ClipArt, Geschirr enthält.&#10;&#10;Automatisch generierte Beschreibung">
          <a:extLst>
            <a:ext uri="{FF2B5EF4-FFF2-40B4-BE49-F238E27FC236}">
              <a16:creationId xmlns:a16="http://schemas.microsoft.com/office/drawing/2014/main" id="{9FB027D5-EE1A-4353-A9AB-15EDEF494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26515" cy="4743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443838</xdr:colOff>
      <xdr:row>0</xdr:row>
      <xdr:rowOff>0</xdr:rowOff>
    </xdr:from>
    <xdr:to>
      <xdr:col>8</xdr:col>
      <xdr:colOff>4190</xdr:colOff>
      <xdr:row>4</xdr:row>
      <xdr:rowOff>164592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D688A16C-7359-4342-9193-D2B5B1CA1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05058" y="0"/>
          <a:ext cx="360452" cy="8961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C1A85-46DA-445C-8D51-893342B14BDD}">
  <sheetPr>
    <pageSetUpPr fitToPage="1"/>
  </sheetPr>
  <dimension ref="A1:H22"/>
  <sheetViews>
    <sheetView tabSelected="1" topLeftCell="A8" zoomScaleNormal="100" workbookViewId="0">
      <selection activeCell="A8" sqref="A1:XFD1048576"/>
    </sheetView>
  </sheetViews>
  <sheetFormatPr baseColWidth="10" defaultRowHeight="14.4" x14ac:dyDescent="0.3"/>
  <cols>
    <col min="1" max="2" width="11.6640625" customWidth="1"/>
    <col min="3" max="3" width="71.5546875" customWidth="1"/>
    <col min="4" max="8" width="11.6640625" customWidth="1"/>
  </cols>
  <sheetData>
    <row r="1" spans="1:8" x14ac:dyDescent="0.3">
      <c r="A1" s="43"/>
      <c r="B1" s="43"/>
      <c r="C1" s="43"/>
      <c r="D1" s="43"/>
      <c r="E1" s="43"/>
      <c r="F1" s="43"/>
      <c r="G1" s="43"/>
      <c r="H1" s="43"/>
    </row>
    <row r="2" spans="1:8" x14ac:dyDescent="0.3">
      <c r="A2" s="43"/>
      <c r="B2" s="43"/>
      <c r="C2" s="43"/>
      <c r="D2" s="43"/>
      <c r="E2" s="43"/>
      <c r="F2" s="43"/>
      <c r="G2" s="43"/>
      <c r="H2" s="43"/>
    </row>
    <row r="3" spans="1:8" x14ac:dyDescent="0.3">
      <c r="A3" s="54"/>
      <c r="B3" s="54"/>
      <c r="C3" s="54"/>
      <c r="D3" s="54"/>
      <c r="E3" s="54"/>
      <c r="F3" s="54"/>
      <c r="G3" s="54"/>
      <c r="H3" s="54"/>
    </row>
    <row r="4" spans="1:8" x14ac:dyDescent="0.3">
      <c r="A4" s="44"/>
      <c r="B4" s="44"/>
      <c r="C4" s="44"/>
      <c r="D4" s="44"/>
      <c r="E4" s="44"/>
      <c r="F4" s="44"/>
      <c r="G4" s="44"/>
      <c r="H4" s="44"/>
    </row>
    <row r="5" spans="1:8" x14ac:dyDescent="0.3">
      <c r="A5" s="55" t="s">
        <v>52</v>
      </c>
      <c r="B5" s="56"/>
      <c r="C5" s="56"/>
      <c r="D5" s="56"/>
      <c r="E5" s="56"/>
      <c r="F5" s="56"/>
      <c r="G5" s="56"/>
      <c r="H5" s="56"/>
    </row>
    <row r="6" spans="1:8" ht="26.25" customHeight="1" x14ac:dyDescent="0.3">
      <c r="A6" s="56"/>
      <c r="B6" s="56"/>
      <c r="C6" s="56"/>
      <c r="D6" s="56"/>
      <c r="E6" s="56"/>
      <c r="F6" s="56"/>
      <c r="G6" s="56"/>
      <c r="H6" s="56"/>
    </row>
    <row r="7" spans="1:8" ht="26.25" customHeight="1" x14ac:dyDescent="0.3">
      <c r="A7" s="21"/>
      <c r="B7" s="21"/>
      <c r="C7" s="21"/>
      <c r="D7" s="21"/>
      <c r="E7" s="21"/>
      <c r="F7" s="21"/>
      <c r="G7" s="21"/>
      <c r="H7" s="21"/>
    </row>
    <row r="8" spans="1:8" ht="26.25" customHeight="1" thickBot="1" x14ac:dyDescent="0.35">
      <c r="A8" s="23" t="s">
        <v>36</v>
      </c>
      <c r="B8" s="24"/>
      <c r="C8" s="27" t="s">
        <v>37</v>
      </c>
      <c r="D8" s="22"/>
      <c r="E8" s="29" t="s">
        <v>53</v>
      </c>
      <c r="F8" s="119"/>
      <c r="G8" s="119"/>
      <c r="H8" s="119"/>
    </row>
    <row r="9" spans="1:8" ht="26.25" customHeight="1" x14ac:dyDescent="0.3">
      <c r="A9" s="21"/>
      <c r="B9" s="21"/>
      <c r="C9" s="28" t="s">
        <v>38</v>
      </c>
      <c r="D9" s="21"/>
      <c r="E9" s="21"/>
      <c r="F9" s="21"/>
      <c r="G9" s="21"/>
      <c r="H9" s="21"/>
    </row>
    <row r="10" spans="1:8" ht="26.25" customHeight="1" x14ac:dyDescent="0.3">
      <c r="A10" s="21"/>
      <c r="B10" s="21"/>
      <c r="C10" s="27" t="s">
        <v>51</v>
      </c>
      <c r="D10" s="21"/>
      <c r="E10" s="21"/>
      <c r="F10" s="21"/>
      <c r="G10" s="21"/>
      <c r="H10" s="21"/>
    </row>
    <row r="11" spans="1:8" ht="28.2" customHeight="1" x14ac:dyDescent="0.3"/>
    <row r="12" spans="1:8" ht="41.4" x14ac:dyDescent="0.3">
      <c r="A12" s="32" t="s">
        <v>23</v>
      </c>
      <c r="B12" s="33" t="s">
        <v>0</v>
      </c>
      <c r="C12" s="8" t="s">
        <v>1</v>
      </c>
      <c r="D12" s="33" t="s">
        <v>2</v>
      </c>
      <c r="E12" s="32" t="s">
        <v>25</v>
      </c>
      <c r="F12" s="32" t="s">
        <v>26</v>
      </c>
      <c r="G12" s="42" t="s">
        <v>27</v>
      </c>
      <c r="H12" s="32" t="s">
        <v>3</v>
      </c>
    </row>
    <row r="13" spans="1:8" ht="36" customHeight="1" x14ac:dyDescent="0.3">
      <c r="A13" s="4">
        <v>1</v>
      </c>
      <c r="B13" s="4">
        <v>1.1000000000000001</v>
      </c>
      <c r="C13" s="25" t="s">
        <v>46</v>
      </c>
      <c r="D13" s="34" t="s">
        <v>24</v>
      </c>
      <c r="E13" s="4">
        <v>30</v>
      </c>
      <c r="F13" s="4" t="str">
        <f>Prüfungsbereiche!H4</f>
        <v/>
      </c>
      <c r="G13" s="36">
        <v>0.5</v>
      </c>
      <c r="H13" s="37" t="str">
        <f>IF(Prüfungsbereiche!J4="","1",Prüfungsbereiche!J4)</f>
        <v>1</v>
      </c>
    </row>
    <row r="14" spans="1:8" ht="36" customHeight="1" x14ac:dyDescent="0.3">
      <c r="A14" s="9">
        <v>3</v>
      </c>
      <c r="B14" s="9">
        <v>1.2</v>
      </c>
      <c r="C14" s="10" t="s">
        <v>47</v>
      </c>
      <c r="D14" s="9" t="s">
        <v>28</v>
      </c>
      <c r="E14" s="5">
        <v>18</v>
      </c>
      <c r="F14" s="5" t="str">
        <f>Prüfungsbereiche!G20</f>
        <v/>
      </c>
      <c r="G14" s="38">
        <v>0.3</v>
      </c>
      <c r="H14" s="39" t="str">
        <f>IF(Prüfungsbereiche!J20="","1",Prüfungsbereiche!J20)</f>
        <v>1</v>
      </c>
    </row>
    <row r="15" spans="1:8" ht="36" customHeight="1" x14ac:dyDescent="0.3">
      <c r="A15" s="6">
        <v>2</v>
      </c>
      <c r="B15" s="6">
        <v>1.3</v>
      </c>
      <c r="C15" s="11" t="s">
        <v>48</v>
      </c>
      <c r="D15" s="35" t="s">
        <v>20</v>
      </c>
      <c r="E15" s="6">
        <v>12</v>
      </c>
      <c r="F15" s="6" t="str">
        <f>Prüfungsbereiche!G26</f>
        <v/>
      </c>
      <c r="G15" s="40">
        <v>0.2</v>
      </c>
      <c r="H15" s="41" t="str">
        <f>IF(Prüfungsbereiche!J26="","1",Prüfungsbereiche!J26)</f>
        <v>1</v>
      </c>
    </row>
    <row r="17" spans="1:8" ht="15" thickBot="1" x14ac:dyDescent="0.35"/>
    <row r="18" spans="1:8" ht="15.6" thickTop="1" thickBot="1" x14ac:dyDescent="0.35">
      <c r="F18" s="1" t="s">
        <v>29</v>
      </c>
      <c r="G18" s="52">
        <f>(H13/100*50)+(H14/100*30)+(H15/100*20)</f>
        <v>1</v>
      </c>
      <c r="H18" s="53"/>
    </row>
    <row r="19" spans="1:8" ht="15" thickTop="1" x14ac:dyDescent="0.3">
      <c r="A19" t="s">
        <v>39</v>
      </c>
      <c r="C19" s="26"/>
    </row>
    <row r="22" spans="1:8" x14ac:dyDescent="0.3">
      <c r="A22" s="57" t="s">
        <v>40</v>
      </c>
      <c r="B22" s="57"/>
      <c r="C22" s="26"/>
    </row>
  </sheetData>
  <sheetProtection algorithmName="SHA-512" hashValue="Rr7hRSXIIRhmxR5gGUfUyDH3V1fBs/mCKLM1sbkgiIV1MIz1ykNmsIAGHlHFDKLhzASROimRFFxKummkXk9t0A==" saltValue="vcy9yE5QJJqo4TXSHaXi9w==" spinCount="100000" sheet="1" objects="1" scenarios="1"/>
  <protectedRanges>
    <protectedRange sqref="B8 C8 C9 C10 F8 C19 C22" name="Bereich1"/>
  </protectedRanges>
  <mergeCells count="5">
    <mergeCell ref="G18:H18"/>
    <mergeCell ref="A3:H3"/>
    <mergeCell ref="A5:H6"/>
    <mergeCell ref="A22:B22"/>
    <mergeCell ref="F8:H8"/>
  </mergeCells>
  <pageMargins left="0.7" right="0.7" top="0.78740157499999996" bottom="0.78740157499999996" header="0.3" footer="0.3"/>
  <pageSetup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E6872-3191-4DD9-B076-B1A416F64E03}">
  <sheetPr>
    <pageSetUpPr fitToPage="1"/>
  </sheetPr>
  <dimension ref="A1:K30"/>
  <sheetViews>
    <sheetView workbookViewId="0">
      <selection sqref="A1:XFD1048576"/>
    </sheetView>
  </sheetViews>
  <sheetFormatPr baseColWidth="10" defaultRowHeight="14.4" x14ac:dyDescent="0.3"/>
  <cols>
    <col min="1" max="1" width="11.44140625" style="49" customWidth="1"/>
    <col min="2" max="2" width="88.44140625" customWidth="1"/>
    <col min="3" max="3" width="17.44140625" style="49" customWidth="1"/>
    <col min="4" max="4" width="20.6640625" style="49" bestFit="1" customWidth="1"/>
    <col min="5" max="5" width="15.6640625" style="49" bestFit="1" customWidth="1"/>
    <col min="6" max="6" width="15.6640625" style="49" hidden="1" customWidth="1"/>
    <col min="7" max="7" width="15.5546875" style="49" bestFit="1" customWidth="1"/>
    <col min="8" max="8" width="18.33203125" style="49" bestFit="1" customWidth="1"/>
    <col min="9" max="9" width="18.33203125" style="49" hidden="1" customWidth="1"/>
    <col min="10" max="10" width="11.6640625" style="49" customWidth="1"/>
  </cols>
  <sheetData>
    <row r="1" spans="1:11" x14ac:dyDescent="0.3">
      <c r="A1" s="48"/>
      <c r="B1" s="2"/>
      <c r="C1" s="48"/>
      <c r="D1" s="48"/>
      <c r="E1" s="48"/>
      <c r="F1" s="48"/>
      <c r="G1" s="48"/>
      <c r="H1" s="48"/>
      <c r="I1" s="48"/>
      <c r="J1" s="48"/>
    </row>
    <row r="2" spans="1:11" s="45" customFormat="1" ht="27.6" x14ac:dyDescent="0.3">
      <c r="A2" s="33" t="s">
        <v>0</v>
      </c>
      <c r="B2" s="8" t="s">
        <v>1</v>
      </c>
      <c r="C2" s="33" t="s">
        <v>2</v>
      </c>
      <c r="D2" s="32" t="s">
        <v>18</v>
      </c>
      <c r="E2" s="32" t="s">
        <v>19</v>
      </c>
      <c r="F2" s="32" t="s">
        <v>43</v>
      </c>
      <c r="G2" s="32" t="s">
        <v>49</v>
      </c>
      <c r="H2" s="32" t="s">
        <v>30</v>
      </c>
      <c r="I2" s="32" t="s">
        <v>42</v>
      </c>
      <c r="J2" s="32" t="s">
        <v>3</v>
      </c>
    </row>
    <row r="3" spans="1:11" s="45" customFormat="1" ht="15.75" customHeight="1" thickBot="1" x14ac:dyDescent="0.35">
      <c r="A3" s="88">
        <v>1.1000000000000001</v>
      </c>
      <c r="B3" s="79" t="s">
        <v>4</v>
      </c>
      <c r="C3" s="80"/>
      <c r="D3" s="80"/>
      <c r="E3" s="80"/>
      <c r="F3" s="80"/>
      <c r="G3" s="80"/>
      <c r="H3" s="80"/>
      <c r="I3" s="80"/>
      <c r="J3" s="118"/>
    </row>
    <row r="4" spans="1:11" s="45" customFormat="1" ht="15.75" customHeight="1" thickTop="1" thickBot="1" x14ac:dyDescent="0.35">
      <c r="A4" s="88"/>
      <c r="B4" s="79" t="s">
        <v>55</v>
      </c>
      <c r="C4" s="80"/>
      <c r="D4" s="80"/>
      <c r="E4" s="80"/>
      <c r="F4" s="80"/>
      <c r="G4" s="81"/>
      <c r="H4" s="70" t="str">
        <f>IF(I4="","",ROUND(I4,0))</f>
        <v/>
      </c>
      <c r="I4" s="82" t="str">
        <f>IF(OR(G5="",G13="",MIN(G5,G13)=0),"",(G5/2)+(G13/2))</f>
        <v/>
      </c>
      <c r="J4" s="112" t="str">
        <f>IF(H4="","",VLOOKUP($H4,'Tabelle Punkte_Noten'!$A$2:$B$12,2,TRUE))</f>
        <v/>
      </c>
      <c r="K4" s="46"/>
    </row>
    <row r="5" spans="1:11" s="45" customFormat="1" ht="15" thickTop="1" x14ac:dyDescent="0.3">
      <c r="A5" s="88"/>
      <c r="B5" s="3" t="s">
        <v>5</v>
      </c>
      <c r="C5" s="88" t="s">
        <v>20</v>
      </c>
      <c r="D5" s="4">
        <v>3</v>
      </c>
      <c r="E5" s="7"/>
      <c r="F5" s="7">
        <f>E5</f>
        <v>0</v>
      </c>
      <c r="G5" s="67" t="str">
        <f>IF(SUM($F5:$F9)=0,"",SUM($F5:$F9))</f>
        <v/>
      </c>
      <c r="H5" s="71"/>
      <c r="I5" s="83"/>
      <c r="J5" s="113"/>
    </row>
    <row r="6" spans="1:11" s="45" customFormat="1" x14ac:dyDescent="0.3">
      <c r="A6" s="88"/>
      <c r="B6" s="3" t="s">
        <v>6</v>
      </c>
      <c r="C6" s="88"/>
      <c r="D6" s="4" t="s">
        <v>44</v>
      </c>
      <c r="E6" s="7"/>
      <c r="F6" s="7">
        <f>E6*2</f>
        <v>0</v>
      </c>
      <c r="G6" s="68"/>
      <c r="H6" s="71"/>
      <c r="I6" s="83"/>
      <c r="J6" s="113"/>
    </row>
    <row r="7" spans="1:11" s="45" customFormat="1" x14ac:dyDescent="0.3">
      <c r="A7" s="88"/>
      <c r="B7" s="3" t="s">
        <v>7</v>
      </c>
      <c r="C7" s="88"/>
      <c r="D7" s="4" t="s">
        <v>45</v>
      </c>
      <c r="E7" s="7"/>
      <c r="F7" s="7">
        <f>E7*3</f>
        <v>0</v>
      </c>
      <c r="G7" s="68"/>
      <c r="H7" s="71"/>
      <c r="I7" s="83"/>
      <c r="J7" s="113"/>
    </row>
    <row r="8" spans="1:11" s="45" customFormat="1" x14ac:dyDescent="0.3">
      <c r="A8" s="88"/>
      <c r="B8" s="3" t="s">
        <v>8</v>
      </c>
      <c r="C8" s="88"/>
      <c r="D8" s="4" t="s">
        <v>44</v>
      </c>
      <c r="E8" s="7"/>
      <c r="F8" s="7">
        <f>E8*2</f>
        <v>0</v>
      </c>
      <c r="G8" s="68"/>
      <c r="H8" s="71"/>
      <c r="I8" s="83"/>
      <c r="J8" s="113"/>
    </row>
    <row r="9" spans="1:11" s="45" customFormat="1" ht="15" thickBot="1" x14ac:dyDescent="0.35">
      <c r="A9" s="88"/>
      <c r="B9" s="3" t="s">
        <v>9</v>
      </c>
      <c r="C9" s="88"/>
      <c r="D9" s="4" t="s">
        <v>44</v>
      </c>
      <c r="E9" s="7"/>
      <c r="F9" s="7">
        <f>E9*2</f>
        <v>0</v>
      </c>
      <c r="G9" s="69"/>
      <c r="H9" s="71"/>
      <c r="I9" s="83"/>
      <c r="J9" s="113"/>
    </row>
    <row r="10" spans="1:11" s="45" customFormat="1" ht="37.5" customHeight="1" thickTop="1" x14ac:dyDescent="0.3">
      <c r="A10" s="33" t="s">
        <v>0</v>
      </c>
      <c r="B10" s="8" t="s">
        <v>1</v>
      </c>
      <c r="C10" s="33" t="s">
        <v>2</v>
      </c>
      <c r="D10" s="32" t="s">
        <v>18</v>
      </c>
      <c r="E10" s="32" t="s">
        <v>19</v>
      </c>
      <c r="F10" s="50" t="s">
        <v>42</v>
      </c>
      <c r="G10" s="51" t="s">
        <v>50</v>
      </c>
      <c r="H10" s="71"/>
      <c r="I10" s="83"/>
      <c r="J10" s="113"/>
    </row>
    <row r="11" spans="1:11" s="45" customFormat="1" x14ac:dyDescent="0.3">
      <c r="A11" s="88">
        <v>1.1000000000000001</v>
      </c>
      <c r="B11" s="115" t="s">
        <v>4</v>
      </c>
      <c r="C11" s="116"/>
      <c r="D11" s="116"/>
      <c r="E11" s="116"/>
      <c r="F11" s="116"/>
      <c r="G11" s="117"/>
      <c r="H11" s="71"/>
      <c r="I11" s="83"/>
      <c r="J11" s="113"/>
    </row>
    <row r="12" spans="1:11" s="45" customFormat="1" ht="15" thickBot="1" x14ac:dyDescent="0.35">
      <c r="A12" s="88"/>
      <c r="B12" s="79" t="s">
        <v>54</v>
      </c>
      <c r="C12" s="80"/>
      <c r="D12" s="80"/>
      <c r="E12" s="80"/>
      <c r="F12" s="80"/>
      <c r="G12" s="81"/>
      <c r="H12" s="71"/>
      <c r="I12" s="83"/>
      <c r="J12" s="113"/>
    </row>
    <row r="13" spans="1:11" s="45" customFormat="1" ht="15" thickTop="1" x14ac:dyDescent="0.3">
      <c r="A13" s="88"/>
      <c r="B13" s="3" t="s">
        <v>5</v>
      </c>
      <c r="C13" s="88" t="s">
        <v>20</v>
      </c>
      <c r="D13" s="4">
        <v>3</v>
      </c>
      <c r="E13" s="7"/>
      <c r="F13" s="7">
        <f>E13</f>
        <v>0</v>
      </c>
      <c r="G13" s="67" t="str">
        <f>IF(SUM($F13:$F17)=0,"",SUM($F13:$F17))</f>
        <v/>
      </c>
      <c r="H13" s="71"/>
      <c r="I13" s="83"/>
      <c r="J13" s="113"/>
    </row>
    <row r="14" spans="1:11" s="45" customFormat="1" x14ac:dyDescent="0.3">
      <c r="A14" s="88"/>
      <c r="B14" s="3" t="s">
        <v>6</v>
      </c>
      <c r="C14" s="88"/>
      <c r="D14" s="4" t="s">
        <v>44</v>
      </c>
      <c r="E14" s="7"/>
      <c r="F14" s="7">
        <f>E14*2</f>
        <v>0</v>
      </c>
      <c r="G14" s="68"/>
      <c r="H14" s="71"/>
      <c r="I14" s="83"/>
      <c r="J14" s="113"/>
    </row>
    <row r="15" spans="1:11" s="45" customFormat="1" x14ac:dyDescent="0.3">
      <c r="A15" s="88"/>
      <c r="B15" s="3" t="s">
        <v>7</v>
      </c>
      <c r="C15" s="88"/>
      <c r="D15" s="4" t="s">
        <v>45</v>
      </c>
      <c r="E15" s="7"/>
      <c r="F15" s="7">
        <f>E15*3</f>
        <v>0</v>
      </c>
      <c r="G15" s="68"/>
      <c r="H15" s="71"/>
      <c r="I15" s="83"/>
      <c r="J15" s="113"/>
    </row>
    <row r="16" spans="1:11" s="45" customFormat="1" x14ac:dyDescent="0.3">
      <c r="A16" s="88"/>
      <c r="B16" s="3" t="s">
        <v>8</v>
      </c>
      <c r="C16" s="88"/>
      <c r="D16" s="4" t="s">
        <v>44</v>
      </c>
      <c r="E16" s="7"/>
      <c r="F16" s="7">
        <f>E16*2</f>
        <v>0</v>
      </c>
      <c r="G16" s="68"/>
      <c r="H16" s="71"/>
      <c r="I16" s="83"/>
      <c r="J16" s="113"/>
    </row>
    <row r="17" spans="1:10" s="45" customFormat="1" ht="15" thickBot="1" x14ac:dyDescent="0.35">
      <c r="A17" s="88"/>
      <c r="B17" s="3" t="s">
        <v>9</v>
      </c>
      <c r="C17" s="88"/>
      <c r="D17" s="4" t="s">
        <v>44</v>
      </c>
      <c r="E17" s="7"/>
      <c r="F17" s="7">
        <f>E17*2</f>
        <v>0</v>
      </c>
      <c r="G17" s="69"/>
      <c r="H17" s="72"/>
      <c r="I17" s="84"/>
      <c r="J17" s="114"/>
    </row>
    <row r="18" spans="1:10" s="45" customFormat="1" ht="37.5" customHeight="1" thickTop="1" x14ac:dyDescent="0.3">
      <c r="A18" s="33" t="s">
        <v>0</v>
      </c>
      <c r="B18" s="8" t="s">
        <v>1</v>
      </c>
      <c r="C18" s="33" t="s">
        <v>2</v>
      </c>
      <c r="D18" s="32" t="s">
        <v>18</v>
      </c>
      <c r="E18" s="32" t="s">
        <v>19</v>
      </c>
      <c r="F18" s="50" t="s">
        <v>42</v>
      </c>
      <c r="G18" s="61" t="s">
        <v>22</v>
      </c>
      <c r="H18" s="62"/>
      <c r="I18" s="47"/>
      <c r="J18" s="32" t="s">
        <v>3</v>
      </c>
    </row>
    <row r="19" spans="1:10" s="45" customFormat="1" ht="15" thickBot="1" x14ac:dyDescent="0.35">
      <c r="A19" s="101">
        <v>1.2</v>
      </c>
      <c r="B19" s="102" t="s">
        <v>10</v>
      </c>
      <c r="C19" s="103"/>
      <c r="D19" s="103"/>
      <c r="E19" s="103"/>
      <c r="F19" s="104"/>
      <c r="G19" s="104"/>
      <c r="H19" s="104"/>
      <c r="I19" s="104"/>
      <c r="J19" s="105"/>
    </row>
    <row r="20" spans="1:10" s="45" customFormat="1" ht="15" thickTop="1" x14ac:dyDescent="0.3">
      <c r="A20" s="101"/>
      <c r="B20" s="12" t="s">
        <v>11</v>
      </c>
      <c r="C20" s="63" t="s">
        <v>20</v>
      </c>
      <c r="D20" s="5" t="s">
        <v>44</v>
      </c>
      <c r="E20" s="31"/>
      <c r="F20" s="31">
        <f>E20*2</f>
        <v>0</v>
      </c>
      <c r="G20" s="73" t="str">
        <f>IF(I20="","",ROUND(I20,0))</f>
        <v/>
      </c>
      <c r="H20" s="74"/>
      <c r="I20" s="85" t="str">
        <f>IF(SUM($F20:$F23)=0,"",SUM($F20:$F23))</f>
        <v/>
      </c>
      <c r="J20" s="64" t="str">
        <f>IF(G20="","",VLOOKUP($G20,'Tabelle Punkte_Noten'!$E$2:$F$12,2,TRUE))</f>
        <v/>
      </c>
    </row>
    <row r="21" spans="1:10" s="45" customFormat="1" x14ac:dyDescent="0.3">
      <c r="A21" s="101"/>
      <c r="B21" s="12" t="s">
        <v>12</v>
      </c>
      <c r="C21" s="63"/>
      <c r="D21" s="5" t="s">
        <v>44</v>
      </c>
      <c r="E21" s="31"/>
      <c r="F21" s="31">
        <f>E21*2</f>
        <v>0</v>
      </c>
      <c r="G21" s="75"/>
      <c r="H21" s="76"/>
      <c r="I21" s="86"/>
      <c r="J21" s="65"/>
    </row>
    <row r="22" spans="1:10" s="45" customFormat="1" ht="27.6" x14ac:dyDescent="0.3">
      <c r="A22" s="101"/>
      <c r="B22" s="12" t="s">
        <v>34</v>
      </c>
      <c r="C22" s="63" t="s">
        <v>21</v>
      </c>
      <c r="D22" s="5">
        <v>3</v>
      </c>
      <c r="E22" s="31"/>
      <c r="F22" s="31">
        <f>E22</f>
        <v>0</v>
      </c>
      <c r="G22" s="75"/>
      <c r="H22" s="76"/>
      <c r="I22" s="86"/>
      <c r="J22" s="65"/>
    </row>
    <row r="23" spans="1:10" s="45" customFormat="1" ht="28.2" thickBot="1" x14ac:dyDescent="0.35">
      <c r="A23" s="101"/>
      <c r="B23" s="12" t="s">
        <v>35</v>
      </c>
      <c r="C23" s="63"/>
      <c r="D23" s="5">
        <v>3</v>
      </c>
      <c r="E23" s="31"/>
      <c r="F23" s="31">
        <f>E23</f>
        <v>0</v>
      </c>
      <c r="G23" s="77"/>
      <c r="H23" s="78"/>
      <c r="I23" s="87"/>
      <c r="J23" s="66"/>
    </row>
    <row r="24" spans="1:10" s="45" customFormat="1" ht="35.25" customHeight="1" thickTop="1" x14ac:dyDescent="0.3">
      <c r="A24" s="33" t="s">
        <v>0</v>
      </c>
      <c r="B24" s="8" t="s">
        <v>1</v>
      </c>
      <c r="C24" s="33" t="s">
        <v>2</v>
      </c>
      <c r="D24" s="32" t="s">
        <v>18</v>
      </c>
      <c r="E24" s="32" t="s">
        <v>19</v>
      </c>
      <c r="F24" s="50" t="s">
        <v>42</v>
      </c>
      <c r="G24" s="61" t="s">
        <v>41</v>
      </c>
      <c r="H24" s="62"/>
      <c r="I24" s="47"/>
      <c r="J24" s="32" t="s">
        <v>3</v>
      </c>
    </row>
    <row r="25" spans="1:10" s="45" customFormat="1" ht="15" thickBot="1" x14ac:dyDescent="0.35">
      <c r="A25" s="89">
        <v>1.3</v>
      </c>
      <c r="B25" s="91" t="s">
        <v>13</v>
      </c>
      <c r="C25" s="92"/>
      <c r="D25" s="92"/>
      <c r="E25" s="92"/>
      <c r="F25" s="93"/>
      <c r="G25" s="93"/>
      <c r="H25" s="93"/>
      <c r="I25" s="93"/>
      <c r="J25" s="94"/>
    </row>
    <row r="26" spans="1:10" s="45" customFormat="1" ht="15" thickTop="1" x14ac:dyDescent="0.3">
      <c r="A26" s="90"/>
      <c r="B26" s="13" t="s">
        <v>14</v>
      </c>
      <c r="C26" s="95" t="s">
        <v>20</v>
      </c>
      <c r="D26" s="6">
        <v>3</v>
      </c>
      <c r="E26" s="30"/>
      <c r="F26" s="30">
        <f>E26</f>
        <v>0</v>
      </c>
      <c r="G26" s="106" t="str">
        <f>IF(I26="","",ROUND(I26,0))</f>
        <v/>
      </c>
      <c r="H26" s="107"/>
      <c r="I26" s="58" t="str">
        <f>IF(SUM($F26:$F29)=0,"",SUM($F26:$F29))</f>
        <v/>
      </c>
      <c r="J26" s="98" t="str">
        <f>IF(G26="","",VLOOKUP($G26,'Tabelle Punkte_Noten'!$I$2:$J$12,2,TRUE))</f>
        <v/>
      </c>
    </row>
    <row r="27" spans="1:10" s="45" customFormat="1" x14ac:dyDescent="0.3">
      <c r="A27" s="90"/>
      <c r="B27" s="13" t="s">
        <v>15</v>
      </c>
      <c r="C27" s="96"/>
      <c r="D27" s="6">
        <v>3</v>
      </c>
      <c r="E27" s="30"/>
      <c r="F27" s="30">
        <f>E27</f>
        <v>0</v>
      </c>
      <c r="G27" s="108"/>
      <c r="H27" s="109"/>
      <c r="I27" s="59"/>
      <c r="J27" s="99"/>
    </row>
    <row r="28" spans="1:10" s="45" customFormat="1" x14ac:dyDescent="0.3">
      <c r="A28" s="90"/>
      <c r="B28" s="13" t="s">
        <v>16</v>
      </c>
      <c r="C28" s="96"/>
      <c r="D28" s="6">
        <v>3</v>
      </c>
      <c r="E28" s="30"/>
      <c r="F28" s="30">
        <f>E28</f>
        <v>0</v>
      </c>
      <c r="G28" s="108"/>
      <c r="H28" s="109"/>
      <c r="I28" s="59"/>
      <c r="J28" s="99"/>
    </row>
    <row r="29" spans="1:10" s="45" customFormat="1" ht="15" thickBot="1" x14ac:dyDescent="0.35">
      <c r="A29" s="90"/>
      <c r="B29" s="13" t="s">
        <v>17</v>
      </c>
      <c r="C29" s="97"/>
      <c r="D29" s="6">
        <v>3</v>
      </c>
      <c r="E29" s="30"/>
      <c r="F29" s="30">
        <f>E29</f>
        <v>0</v>
      </c>
      <c r="G29" s="110"/>
      <c r="H29" s="111"/>
      <c r="I29" s="60"/>
      <c r="J29" s="100"/>
    </row>
    <row r="30" spans="1:10" ht="15" thickTop="1" x14ac:dyDescent="0.3"/>
  </sheetData>
  <sheetProtection algorithmName="SHA-512" hashValue="V00xZ0VzpFwnbwtc/ftZN0BkITWE6P9lClsBMDpu2qBJDk9sJfBuuXj9NnBMVnzKlw8ZtCKb+JAbnkUDxWhmVw==" saltValue="9lPrxsH4nhMfPD/BktXeSQ==" spinCount="100000" sheet="1" objects="1" scenarios="1"/>
  <protectedRanges>
    <protectedRange sqref="E20:F23 E26:F29" name="Bereich1"/>
    <protectedRange sqref="E5:F9" name="Bereich1_1"/>
    <protectedRange sqref="E13:F17" name="Bereich1_2"/>
  </protectedRanges>
  <mergeCells count="28">
    <mergeCell ref="A3:A9"/>
    <mergeCell ref="C5:C9"/>
    <mergeCell ref="A11:A17"/>
    <mergeCell ref="C13:C17"/>
    <mergeCell ref="A25:A29"/>
    <mergeCell ref="B25:J25"/>
    <mergeCell ref="C26:C29"/>
    <mergeCell ref="J26:J29"/>
    <mergeCell ref="A19:A23"/>
    <mergeCell ref="C22:C23"/>
    <mergeCell ref="B19:J19"/>
    <mergeCell ref="G26:H29"/>
    <mergeCell ref="G5:G9"/>
    <mergeCell ref="J4:J17"/>
    <mergeCell ref="B11:G11"/>
    <mergeCell ref="B3:J3"/>
    <mergeCell ref="I26:I29"/>
    <mergeCell ref="G24:H24"/>
    <mergeCell ref="C20:C21"/>
    <mergeCell ref="J20:J23"/>
    <mergeCell ref="G13:G17"/>
    <mergeCell ref="H4:H17"/>
    <mergeCell ref="G18:H18"/>
    <mergeCell ref="G20:H23"/>
    <mergeCell ref="B12:G12"/>
    <mergeCell ref="B4:G4"/>
    <mergeCell ref="I4:I17"/>
    <mergeCell ref="I20:I23"/>
  </mergeCells>
  <dataValidations count="1">
    <dataValidation type="whole" allowBlank="1" showInputMessage="1" showErrorMessage="1" error="bitte lediglich ganze Zahlen zwischen 0-3" sqref="E5:E9 E13:E17 E20:E23 E26:E29" xr:uid="{B9D07F36-3B2E-4F01-8B1B-06846CAE3DBC}">
      <formula1>0</formula1>
      <formula2>3</formula2>
    </dataValidation>
  </dataValidations>
  <pageMargins left="0.7" right="0.7" top="0.78740157499999996" bottom="0.78740157499999996" header="0.3" footer="0.3"/>
  <pageSetup paperSize="9" scale="65" orientation="landscape" r:id="rId1"/>
  <ignoredErrors>
    <ignoredError sqref="F15 F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9A13F-4056-4A36-BDB7-6CCB8C1F9019}">
  <dimension ref="A1:J12"/>
  <sheetViews>
    <sheetView workbookViewId="0">
      <selection sqref="A1:XFD1048576"/>
    </sheetView>
  </sheetViews>
  <sheetFormatPr baseColWidth="10" defaultRowHeight="14.4" x14ac:dyDescent="0.3"/>
  <cols>
    <col min="1" max="1" width="14" bestFit="1" customWidth="1"/>
    <col min="2" max="2" width="4.33203125" bestFit="1" customWidth="1"/>
    <col min="5" max="5" width="14" bestFit="1" customWidth="1"/>
    <col min="6" max="6" width="4.33203125" bestFit="1" customWidth="1"/>
    <col min="9" max="9" width="14" bestFit="1" customWidth="1"/>
    <col min="10" max="10" width="4.33203125" bestFit="1" customWidth="1"/>
  </cols>
  <sheetData>
    <row r="1" spans="1:10" x14ac:dyDescent="0.3">
      <c r="A1" s="14" t="s">
        <v>31</v>
      </c>
      <c r="B1" s="14" t="s">
        <v>3</v>
      </c>
      <c r="C1" s="15"/>
      <c r="D1" s="15"/>
      <c r="E1" s="16" t="s">
        <v>32</v>
      </c>
      <c r="F1" s="16" t="s">
        <v>3</v>
      </c>
      <c r="G1" s="15"/>
      <c r="H1" s="15"/>
      <c r="I1" s="17" t="s">
        <v>33</v>
      </c>
      <c r="J1" s="17" t="s">
        <v>3</v>
      </c>
    </row>
    <row r="2" spans="1:10" x14ac:dyDescent="0.3">
      <c r="A2" s="18">
        <v>0</v>
      </c>
      <c r="B2" s="18">
        <v>1</v>
      </c>
      <c r="C2" s="15"/>
      <c r="D2" s="15"/>
      <c r="E2" s="19">
        <v>0</v>
      </c>
      <c r="F2" s="19">
        <v>1</v>
      </c>
      <c r="G2" s="15"/>
      <c r="H2" s="15"/>
      <c r="I2" s="20">
        <v>0</v>
      </c>
      <c r="J2" s="20">
        <v>1</v>
      </c>
    </row>
    <row r="3" spans="1:10" x14ac:dyDescent="0.3">
      <c r="A3" s="18">
        <v>2</v>
      </c>
      <c r="B3" s="18">
        <v>1.5</v>
      </c>
      <c r="C3" s="15"/>
      <c r="D3" s="15"/>
      <c r="E3" s="19">
        <v>1</v>
      </c>
      <c r="F3" s="19">
        <v>1.5</v>
      </c>
      <c r="G3" s="15"/>
      <c r="H3" s="15"/>
      <c r="I3" s="20">
        <v>1</v>
      </c>
      <c r="J3" s="20">
        <v>1.5</v>
      </c>
    </row>
    <row r="4" spans="1:10" x14ac:dyDescent="0.3">
      <c r="A4" s="18">
        <v>5</v>
      </c>
      <c r="B4" s="18">
        <v>2</v>
      </c>
      <c r="C4" s="15"/>
      <c r="D4" s="15"/>
      <c r="E4" s="19">
        <v>3</v>
      </c>
      <c r="F4" s="19">
        <v>2</v>
      </c>
      <c r="G4" s="15"/>
      <c r="H4" s="15"/>
      <c r="I4" s="20">
        <v>2</v>
      </c>
      <c r="J4" s="20">
        <v>2</v>
      </c>
    </row>
    <row r="5" spans="1:10" x14ac:dyDescent="0.3">
      <c r="A5" s="18">
        <v>8</v>
      </c>
      <c r="B5" s="18">
        <v>2.5</v>
      </c>
      <c r="C5" s="15"/>
      <c r="D5" s="15"/>
      <c r="E5" s="19">
        <v>5</v>
      </c>
      <c r="F5" s="19">
        <v>2.5</v>
      </c>
      <c r="G5" s="15"/>
      <c r="H5" s="15"/>
      <c r="I5" s="20">
        <v>3</v>
      </c>
      <c r="J5" s="20">
        <v>2.5</v>
      </c>
    </row>
    <row r="6" spans="1:10" x14ac:dyDescent="0.3">
      <c r="A6" s="18">
        <v>11</v>
      </c>
      <c r="B6" s="18">
        <v>3</v>
      </c>
      <c r="C6" s="15"/>
      <c r="D6" s="15"/>
      <c r="E6" s="19">
        <v>7</v>
      </c>
      <c r="F6" s="19">
        <v>3</v>
      </c>
      <c r="G6" s="15"/>
      <c r="H6" s="15"/>
      <c r="I6" s="20">
        <v>5</v>
      </c>
      <c r="J6" s="20">
        <v>3</v>
      </c>
    </row>
    <row r="7" spans="1:10" x14ac:dyDescent="0.3">
      <c r="A7" s="18">
        <v>14</v>
      </c>
      <c r="B7" s="18">
        <v>3.5</v>
      </c>
      <c r="C7" s="15"/>
      <c r="D7" s="15"/>
      <c r="E7" s="19">
        <v>9</v>
      </c>
      <c r="F7" s="19">
        <v>3.5</v>
      </c>
      <c r="G7" s="15"/>
      <c r="H7" s="15"/>
      <c r="I7" s="20">
        <v>6</v>
      </c>
      <c r="J7" s="20">
        <v>3.5</v>
      </c>
    </row>
    <row r="8" spans="1:10" x14ac:dyDescent="0.3">
      <c r="A8" s="18">
        <v>17</v>
      </c>
      <c r="B8" s="18">
        <v>4</v>
      </c>
      <c r="C8" s="15"/>
      <c r="D8" s="15"/>
      <c r="E8" s="19">
        <v>10</v>
      </c>
      <c r="F8" s="19">
        <v>4</v>
      </c>
      <c r="G8" s="15"/>
      <c r="H8" s="15"/>
      <c r="I8" s="20">
        <v>7</v>
      </c>
      <c r="J8" s="20">
        <v>4</v>
      </c>
    </row>
    <row r="9" spans="1:10" x14ac:dyDescent="0.3">
      <c r="A9" s="18">
        <v>20</v>
      </c>
      <c r="B9" s="18">
        <v>4.5</v>
      </c>
      <c r="C9" s="15"/>
      <c r="D9" s="15"/>
      <c r="E9" s="19">
        <v>12</v>
      </c>
      <c r="F9" s="19">
        <v>4.5</v>
      </c>
      <c r="G9" s="15"/>
      <c r="H9" s="15"/>
      <c r="I9" s="20">
        <v>8</v>
      </c>
      <c r="J9" s="20">
        <v>4.5</v>
      </c>
    </row>
    <row r="10" spans="1:10" x14ac:dyDescent="0.3">
      <c r="A10" s="18">
        <v>23</v>
      </c>
      <c r="B10" s="18">
        <v>5</v>
      </c>
      <c r="C10" s="15"/>
      <c r="D10" s="15"/>
      <c r="E10" s="19">
        <v>14</v>
      </c>
      <c r="F10" s="19">
        <v>5</v>
      </c>
      <c r="G10" s="15"/>
      <c r="H10" s="15"/>
      <c r="I10" s="20">
        <v>9</v>
      </c>
      <c r="J10" s="20">
        <v>5</v>
      </c>
    </row>
    <row r="11" spans="1:10" x14ac:dyDescent="0.3">
      <c r="A11" s="18">
        <v>26</v>
      </c>
      <c r="B11" s="18">
        <v>5.5</v>
      </c>
      <c r="C11" s="15"/>
      <c r="D11" s="15"/>
      <c r="E11" s="19">
        <v>16</v>
      </c>
      <c r="F11" s="19">
        <v>5.5</v>
      </c>
      <c r="G11" s="15"/>
      <c r="H11" s="15"/>
      <c r="I11" s="20">
        <v>11</v>
      </c>
      <c r="J11" s="20">
        <v>5.5</v>
      </c>
    </row>
    <row r="12" spans="1:10" x14ac:dyDescent="0.3">
      <c r="A12" s="18">
        <v>29</v>
      </c>
      <c r="B12" s="18">
        <v>6</v>
      </c>
      <c r="C12" s="15"/>
      <c r="D12" s="15"/>
      <c r="E12" s="19">
        <v>18</v>
      </c>
      <c r="F12" s="19">
        <v>6</v>
      </c>
      <c r="G12" s="15"/>
      <c r="H12" s="15"/>
      <c r="I12" s="20">
        <v>12</v>
      </c>
      <c r="J12" s="20">
        <v>6</v>
      </c>
    </row>
  </sheetData>
  <sheetProtection algorithmName="SHA-512" hashValue="PvN8Nm6BE2sn2X7b1b/o80K/j9mIUhTm/ySE5HWqusAxvFiNqx8FMrueKOpt6pertA5nXvlmg1MxNZMW9j3rww==" saltValue="loEGnqiiTqtia05iSBG6pA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Gesamtnote</vt:lpstr>
      <vt:lpstr>Prüfungsbereiche</vt:lpstr>
      <vt:lpstr>Tabelle Punkte_Noten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Matias Cacic</dc:creator>
  <cp:lastModifiedBy>Martin Jolidon</cp:lastModifiedBy>
  <cp:lastPrinted>2023-04-06T12:10:57Z</cp:lastPrinted>
  <dcterms:created xsi:type="dcterms:W3CDTF">2023-04-04T08:38:25Z</dcterms:created>
  <dcterms:modified xsi:type="dcterms:W3CDTF">2026-02-03T10:35:17Z</dcterms:modified>
</cp:coreProperties>
</file>